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36" windowWidth="15216" windowHeight="9120"/>
  </bookViews>
  <sheets>
    <sheet name="Лист1" sheetId="1" r:id="rId1"/>
  </sheets>
  <definedNames>
    <definedName name="_xlnm.Print_Area" localSheetId="0">Лист1!$A$1:$E$93</definedName>
  </definedNames>
  <calcPr calcId="162913"/>
</workbook>
</file>

<file path=xl/calcChain.xml><?xml version="1.0" encoding="utf-8"?>
<calcChain xmlns="http://schemas.openxmlformats.org/spreadsheetml/2006/main">
  <c r="D33" i="1"/>
  <c r="D32"/>
  <c r="D30"/>
  <c r="D29"/>
  <c r="D28"/>
  <c r="D27"/>
  <c r="D25"/>
  <c r="D24"/>
  <c r="D23"/>
  <c r="D22"/>
  <c r="D21"/>
  <c r="D20"/>
  <c r="D19"/>
  <c r="D18"/>
  <c r="D17"/>
  <c r="D15"/>
  <c r="D14"/>
  <c r="D13"/>
  <c r="D12"/>
  <c r="D10"/>
  <c r="D9"/>
  <c r="D7"/>
  <c r="D6"/>
  <c r="B56" l="1"/>
  <c r="C56"/>
  <c r="B44"/>
  <c r="D88"/>
  <c r="D87"/>
  <c r="D86"/>
  <c r="D85"/>
  <c r="D84"/>
  <c r="D83"/>
  <c r="D80"/>
  <c r="D79"/>
  <c r="D77"/>
  <c r="D76"/>
  <c r="D75"/>
  <c r="D73"/>
  <c r="D71"/>
  <c r="D70"/>
  <c r="D69"/>
  <c r="D68"/>
  <c r="D65"/>
  <c r="D64"/>
  <c r="D63"/>
  <c r="D62"/>
  <c r="D60"/>
  <c r="D59"/>
  <c r="D58"/>
  <c r="D55"/>
  <c r="D54"/>
  <c r="D53"/>
  <c r="D52"/>
  <c r="D50"/>
  <c r="D49"/>
  <c r="D48"/>
  <c r="D47"/>
  <c r="D46"/>
  <c r="D45"/>
  <c r="C66"/>
  <c r="B66"/>
  <c r="B82"/>
  <c r="B72"/>
  <c r="C61"/>
  <c r="B61"/>
  <c r="C44"/>
  <c r="C72"/>
  <c r="B16"/>
  <c r="C16"/>
  <c r="D16" s="1"/>
  <c r="D72" l="1"/>
  <c r="D66"/>
  <c r="D61"/>
  <c r="D56"/>
  <c r="B91"/>
  <c r="C5"/>
  <c r="B5"/>
  <c r="C82"/>
  <c r="C26"/>
  <c r="B26"/>
  <c r="D5" l="1"/>
  <c r="D26"/>
  <c r="C91"/>
  <c r="D91" s="1"/>
  <c r="D82"/>
  <c r="B4"/>
  <c r="C4"/>
  <c r="C34"/>
  <c r="B34"/>
  <c r="D44"/>
  <c r="C92" l="1"/>
  <c r="D34"/>
  <c r="B92"/>
  <c r="D4"/>
</calcChain>
</file>

<file path=xl/sharedStrings.xml><?xml version="1.0" encoding="utf-8"?>
<sst xmlns="http://schemas.openxmlformats.org/spreadsheetml/2006/main" count="93" uniqueCount="92">
  <si>
    <t>(тыс. руб.)</t>
  </si>
  <si>
    <t>% исполнения</t>
  </si>
  <si>
    <t xml:space="preserve">1. Налоговые доходы, в т.ч. </t>
  </si>
  <si>
    <t>Налог на доходы физических лиц</t>
  </si>
  <si>
    <t>Единый налог на вмененный доход для отдельных видов деятельности</t>
  </si>
  <si>
    <t xml:space="preserve">Единый сельскохозяйственный налог </t>
  </si>
  <si>
    <t>Налог на имущество организаций</t>
  </si>
  <si>
    <t>Государственная пошлина</t>
  </si>
  <si>
    <t>2. Неналоговые доходы</t>
  </si>
  <si>
    <t>Иные межбюджетные трансферты</t>
  </si>
  <si>
    <t>Прочие  безвозмездные поступления</t>
  </si>
  <si>
    <t>Всего доходов:</t>
  </si>
  <si>
    <t xml:space="preserve"> </t>
  </si>
  <si>
    <t>годовой</t>
  </si>
  <si>
    <t>% испол</t>
  </si>
  <si>
    <t xml:space="preserve">Наименование </t>
  </si>
  <si>
    <t>план</t>
  </si>
  <si>
    <t>исполнение</t>
  </si>
  <si>
    <t>нения</t>
  </si>
  <si>
    <t>п/раздел 0104- органы м/самоуправления</t>
  </si>
  <si>
    <t xml:space="preserve">п/раздел 0309- защита населения от ЧС </t>
  </si>
  <si>
    <t>п\разд.0310- пожарная безопасность</t>
  </si>
  <si>
    <t>в т.ч. п/раздел 0405- сельское хозяйство</t>
  </si>
  <si>
    <t>п/раздел 0408-транспорт</t>
  </si>
  <si>
    <t>п/раздел 0409 - дорожное хозяйство</t>
  </si>
  <si>
    <t xml:space="preserve">п/раздел 0412-другие вопр.в обл.нац.политики </t>
  </si>
  <si>
    <t>в т.ч.п/раздел 0701- дошкольное образование</t>
  </si>
  <si>
    <t>п/раздел 0702- общее образование</t>
  </si>
  <si>
    <t>п/раздел 0707-молодежная политика</t>
  </si>
  <si>
    <t>в т.ч. п/раздел 1001- пенсии</t>
  </si>
  <si>
    <t>п/раздел 1003-соц.обеспеч.населения</t>
  </si>
  <si>
    <t>п/раздел 1004-охрана семьи и детства</t>
  </si>
  <si>
    <t>И Т О Г О</t>
  </si>
  <si>
    <t>п\раздел 0111- резервный фонд</t>
  </si>
  <si>
    <t>Акцизы, реализуемые на территории РФ</t>
  </si>
  <si>
    <t>п/ раздел 0107- проведение выборов и референдумов</t>
  </si>
  <si>
    <t>п/раздел 0709-другие вопросы в области образования</t>
  </si>
  <si>
    <t>п/раздел 0314 - другие вопросы  в области национальной безопасности</t>
  </si>
  <si>
    <t>п\раздел  0105-присяжные заседатели</t>
  </si>
  <si>
    <t>п\раздел  0106- председатель КСП</t>
  </si>
  <si>
    <t>п/раздел 0113 -другие общегосударственные вопросы</t>
  </si>
  <si>
    <t>п/раздел 1006-другие вопросы в области социальной политики</t>
  </si>
  <si>
    <t>5. Возврат остатков субсидий, субвенций</t>
  </si>
  <si>
    <t>п/раздел 0703-  Дополнительное образование детей</t>
  </si>
  <si>
    <t>п\раздел  0103-проезд депутатов, ключ СБИС</t>
  </si>
  <si>
    <t>СОЦИАЛЬНАЯ ПОЛИТИКА-1000</t>
  </si>
  <si>
    <t>ОБСЛУЖЖИВАНИЕ ГОСУДАРСТВЕННОГО  И МУНИЦИПАЛЬНОГО   ДОЛГА-1300</t>
  </si>
  <si>
    <t>МЕЖБЮДЖЕТНЫЕ ТРАНСФЕРТЫ-1400</t>
  </si>
  <si>
    <t>Национальная экономика-0400</t>
  </si>
  <si>
    <t>НАЦИОНАЛЬНАЯ БЕЗОПАСНОСТЬ-0300</t>
  </si>
  <si>
    <t>МОБИЛИЗАЦИОННАЯ И ВНЕВОЙСКОВАЯ ПОДГОТОВКА- воинский учет-0203</t>
  </si>
  <si>
    <t>УПРАВЛЕНИЕ-0100</t>
  </si>
  <si>
    <t>Массовый  спорт- 1100</t>
  </si>
  <si>
    <t>КУЛЬТУРА- 0800</t>
  </si>
  <si>
    <t>ОБРАЗОВАНИЕ- 0700</t>
  </si>
  <si>
    <t>ОХРАНА ОКРУЖАЮЩЕЙ СРЕДЫ -0600</t>
  </si>
  <si>
    <t>Доходы , полученные в виде арендной платы за земельные участки</t>
  </si>
  <si>
    <t>Платежи при пользовании природными ресурсами</t>
  </si>
  <si>
    <t>Доходы от оказания платных услуг</t>
  </si>
  <si>
    <t xml:space="preserve">Доходы от компенсации затрат </t>
  </si>
  <si>
    <t>Доходы от продажи имущества и земельных участков</t>
  </si>
  <si>
    <t>Штрафы</t>
  </si>
  <si>
    <t>Прочие неналоговые доходы</t>
  </si>
  <si>
    <t xml:space="preserve">субсидии </t>
  </si>
  <si>
    <t xml:space="preserve">субвенции </t>
  </si>
  <si>
    <t>фактическое (кассовое)</t>
  </si>
  <si>
    <t>НАЛОГОВЫЕ И НЕНАЛОГОВЫЕ ДОХОДЫ, всего:</t>
  </si>
  <si>
    <t>п/раздел 0503-благоустройства</t>
  </si>
  <si>
    <t>Жилищно-коммунальное хозяйство-0500</t>
  </si>
  <si>
    <t>Наименование доходов бюджета</t>
  </si>
  <si>
    <t xml:space="preserve">Уточненный объем доходов  бюджета муниципального округа , утвержденный на последнюю дату </t>
  </si>
  <si>
    <t>Налог на имущество физических лиц</t>
  </si>
  <si>
    <t>Земельный налог</t>
  </si>
  <si>
    <t>Прочие доходы от использования имущества</t>
  </si>
  <si>
    <t>п\раздел  0102 глава округа</t>
  </si>
  <si>
    <t>п/раздел 0502-коммунальное хозяйство</t>
  </si>
  <si>
    <t>п/раздел 0705-профессиональная подготовка,переподготовка  и повышение квалификации</t>
  </si>
  <si>
    <t xml:space="preserve">ИСПОЛНЕНИЕ БЮДЖЕТА  БОГОРОДСКОГО МУНИЦИПАЛЬНОГО ОКРУГА </t>
  </si>
  <si>
    <t>3. Безвозмездные поступления (без внутренних оборотов), в том числе:</t>
  </si>
  <si>
    <t xml:space="preserve">Дотации </t>
  </si>
  <si>
    <t>п/раздел 0501- жилищное хозяйство</t>
  </si>
  <si>
    <t>Здравоохранение-0900</t>
  </si>
  <si>
    <t xml:space="preserve">Налог, взимаемый в связи с применением упрощенной системы налогообложения </t>
  </si>
  <si>
    <t>Безвозмездные поступления от негосударственных организаций</t>
  </si>
  <si>
    <t xml:space="preserve">Налог, взимаемый в связи с применением патентной системы налогообложения </t>
  </si>
  <si>
    <t>,</t>
  </si>
  <si>
    <t>Дефицит ,профицит</t>
  </si>
  <si>
    <t>х</t>
  </si>
  <si>
    <t>Доходы от сдачи в аренду имущества</t>
  </si>
  <si>
    <t>Сведения об исполнении   бюджета Богородского муниципального округа по доходам на 01.10.2024 года.</t>
  </si>
  <si>
    <t xml:space="preserve">Фактический объем доходов бюджета муниципального округа  на 01.10.2024 года </t>
  </si>
  <si>
    <t xml:space="preserve">                                               по расходам    на 01.10.2024 года</t>
  </si>
</sst>
</file>

<file path=xl/styles.xml><?xml version="1.0" encoding="utf-8"?>
<styleSheet xmlns="http://schemas.openxmlformats.org/spreadsheetml/2006/main">
  <numFmts count="3">
    <numFmt numFmtId="164" formatCode="0.0%"/>
    <numFmt numFmtId="165" formatCode="#,##0.0"/>
    <numFmt numFmtId="166" formatCode="0.0"/>
  </numFmts>
  <fonts count="9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family val="2"/>
      <charset val="204"/>
    </font>
    <font>
      <b/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 Cyr"/>
      <charset val="204"/>
    </font>
    <font>
      <sz val="12"/>
      <name val="Arial Cyr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8">
    <xf numFmtId="0" fontId="0" fillId="0" borderId="0" xfId="0"/>
    <xf numFmtId="0" fontId="0" fillId="0" borderId="0" xfId="0" applyBorder="1"/>
    <xf numFmtId="0" fontId="5" fillId="0" borderId="1" xfId="0" applyFont="1" applyBorder="1" applyAlignment="1">
      <alignment horizontal="left" vertical="center" wrapText="1"/>
    </xf>
    <xf numFmtId="0" fontId="4" fillId="0" borderId="1" xfId="0" applyFont="1" applyFill="1" applyBorder="1" applyAlignment="1">
      <alignment vertical="top" wrapText="1"/>
    </xf>
    <xf numFmtId="0" fontId="5" fillId="0" borderId="1" xfId="0" applyFont="1" applyFill="1" applyBorder="1" applyAlignment="1">
      <alignment vertical="top" wrapText="1"/>
    </xf>
    <xf numFmtId="0" fontId="5" fillId="0" borderId="1" xfId="0" applyFont="1" applyBorder="1" applyAlignment="1">
      <alignment horizontal="left"/>
    </xf>
    <xf numFmtId="164" fontId="2" fillId="0" borderId="0" xfId="1" applyNumberFormat="1" applyFont="1" applyBorder="1"/>
    <xf numFmtId="164" fontId="0" fillId="0" borderId="0" xfId="1" applyNumberFormat="1" applyFont="1" applyBorder="1"/>
    <xf numFmtId="9" fontId="0" fillId="0" borderId="0" xfId="1" applyFont="1" applyBorder="1"/>
    <xf numFmtId="9" fontId="2" fillId="0" borderId="0" xfId="1" applyFont="1" applyBorder="1"/>
    <xf numFmtId="0" fontId="0" fillId="0" borderId="0" xfId="0" applyAlignment="1"/>
    <xf numFmtId="0" fontId="0" fillId="0" borderId="0" xfId="0" applyBorder="1" applyAlignment="1"/>
    <xf numFmtId="0" fontId="3" fillId="0" borderId="0" xfId="0" applyFont="1"/>
    <xf numFmtId="0" fontId="0" fillId="0" borderId="2" xfId="0" applyBorder="1"/>
    <xf numFmtId="0" fontId="0" fillId="0" borderId="3" xfId="0" applyBorder="1"/>
    <xf numFmtId="0" fontId="0" fillId="0" borderId="4" xfId="0" applyBorder="1"/>
    <xf numFmtId="164" fontId="3" fillId="0" borderId="0" xfId="1" applyNumberFormat="1" applyFont="1" applyBorder="1"/>
    <xf numFmtId="164" fontId="6" fillId="0" borderId="0" xfId="1" applyNumberFormat="1" applyFont="1" applyBorder="1"/>
    <xf numFmtId="0" fontId="2" fillId="0" borderId="5" xfId="0" applyFon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1" xfId="0" applyFont="1" applyBorder="1"/>
    <xf numFmtId="165" fontId="4" fillId="0" borderId="1" xfId="0" applyNumberFormat="1" applyFont="1" applyBorder="1" applyAlignment="1">
      <alignment horizontal="center" vertical="top" wrapText="1"/>
    </xf>
    <xf numFmtId="0" fontId="4" fillId="0" borderId="0" xfId="0" applyFont="1"/>
    <xf numFmtId="0" fontId="7" fillId="0" borderId="0" xfId="0" applyFont="1"/>
    <xf numFmtId="165" fontId="0" fillId="0" borderId="0" xfId="0" applyNumberFormat="1"/>
    <xf numFmtId="0" fontId="2" fillId="0" borderId="0" xfId="0" applyFont="1" applyBorder="1"/>
    <xf numFmtId="0" fontId="5" fillId="0" borderId="1" xfId="0" applyFont="1" applyFill="1" applyBorder="1" applyAlignment="1">
      <alignment vertical="top"/>
    </xf>
    <xf numFmtId="0" fontId="3" fillId="0" borderId="5" xfId="0" applyFont="1" applyBorder="1" applyAlignment="1">
      <alignment wrapText="1"/>
    </xf>
    <xf numFmtId="0" fontId="0" fillId="0" borderId="5" xfId="0" applyFont="1" applyBorder="1"/>
    <xf numFmtId="0" fontId="0" fillId="0" borderId="5" xfId="0" applyFont="1" applyBorder="1" applyAlignment="1">
      <alignment wrapText="1"/>
    </xf>
    <xf numFmtId="0" fontId="3" fillId="0" borderId="5" xfId="0" applyFont="1" applyBorder="1"/>
    <xf numFmtId="165" fontId="0" fillId="0" borderId="0" xfId="0" applyNumberFormat="1" applyBorder="1"/>
    <xf numFmtId="0" fontId="4" fillId="2" borderId="1" xfId="0" applyFont="1" applyFill="1" applyBorder="1" applyAlignment="1">
      <alignment vertical="top" wrapText="1"/>
    </xf>
    <xf numFmtId="165" fontId="4" fillId="0" borderId="7" xfId="0" applyNumberFormat="1" applyFont="1" applyFill="1" applyBorder="1" applyAlignment="1">
      <alignment horizontal="center" vertical="top" wrapText="1"/>
    </xf>
    <xf numFmtId="0" fontId="0" fillId="0" borderId="5" xfId="0" applyBorder="1" applyAlignment="1">
      <alignment wrapText="1"/>
    </xf>
    <xf numFmtId="165" fontId="4" fillId="2" borderId="1" xfId="0" applyNumberFormat="1" applyFont="1" applyFill="1" applyBorder="1" applyAlignment="1">
      <alignment horizontal="center" vertical="top" wrapText="1"/>
    </xf>
    <xf numFmtId="164" fontId="4" fillId="2" borderId="1" xfId="1" applyNumberFormat="1" applyFont="1" applyFill="1" applyBorder="1" applyAlignment="1">
      <alignment horizontal="center" vertical="top" wrapText="1"/>
    </xf>
    <xf numFmtId="165" fontId="4" fillId="2" borderId="1" xfId="0" applyNumberFormat="1" applyFont="1" applyFill="1" applyBorder="1" applyAlignment="1">
      <alignment horizontal="center" vertical="top"/>
    </xf>
    <xf numFmtId="0" fontId="0" fillId="0" borderId="5" xfId="0" applyBorder="1"/>
    <xf numFmtId="166" fontId="4" fillId="2" borderId="1" xfId="0" applyNumberFormat="1" applyFont="1" applyFill="1" applyBorder="1" applyAlignment="1">
      <alignment horizontal="center" vertical="top" wrapText="1"/>
    </xf>
    <xf numFmtId="166" fontId="4" fillId="0" borderId="1" xfId="0" applyNumberFormat="1" applyFont="1" applyBorder="1" applyAlignment="1">
      <alignment horizontal="center" vertical="top" wrapText="1"/>
    </xf>
    <xf numFmtId="166" fontId="4" fillId="2" borderId="1" xfId="0" applyNumberFormat="1" applyFont="1" applyFill="1" applyBorder="1" applyAlignment="1">
      <alignment horizontal="center" vertical="top"/>
    </xf>
    <xf numFmtId="166" fontId="4" fillId="0" borderId="0" xfId="0" applyNumberFormat="1" applyFont="1" applyFill="1" applyBorder="1" applyAlignment="1">
      <alignment horizontal="center" vertical="top" wrapText="1"/>
    </xf>
    <xf numFmtId="166" fontId="0" fillId="0" borderId="0" xfId="0" applyNumberFormat="1" applyBorder="1"/>
    <xf numFmtId="166" fontId="0" fillId="0" borderId="0" xfId="0" applyNumberFormat="1"/>
    <xf numFmtId="166" fontId="0" fillId="0" borderId="6" xfId="0" applyNumberFormat="1" applyBorder="1" applyAlignment="1">
      <alignment wrapText="1"/>
    </xf>
    <xf numFmtId="166" fontId="0" fillId="0" borderId="7" xfId="0" applyNumberFormat="1" applyBorder="1"/>
    <xf numFmtId="166" fontId="0" fillId="0" borderId="8" xfId="0" applyNumberFormat="1" applyBorder="1"/>
    <xf numFmtId="166" fontId="3" fillId="0" borderId="0" xfId="0" applyNumberFormat="1" applyFont="1" applyFill="1" applyBorder="1"/>
    <xf numFmtId="166" fontId="2" fillId="0" borderId="1" xfId="0" applyNumberFormat="1" applyFont="1" applyBorder="1" applyAlignment="1">
      <alignment horizontal="center"/>
    </xf>
    <xf numFmtId="164" fontId="3" fillId="0" borderId="1" xfId="1" applyNumberFormat="1" applyFont="1" applyBorder="1" applyAlignment="1">
      <alignment horizontal="center"/>
    </xf>
    <xf numFmtId="166" fontId="0" fillId="0" borderId="1" xfId="0" applyNumberFormat="1" applyFont="1" applyBorder="1" applyAlignment="1">
      <alignment horizontal="center"/>
    </xf>
    <xf numFmtId="166" fontId="3" fillId="0" borderId="1" xfId="0" applyNumberFormat="1" applyFont="1" applyBorder="1" applyAlignment="1">
      <alignment horizontal="center"/>
    </xf>
    <xf numFmtId="166" fontId="0" fillId="0" borderId="1" xfId="1" applyNumberFormat="1" applyFont="1" applyBorder="1" applyAlignment="1">
      <alignment horizontal="center"/>
    </xf>
    <xf numFmtId="166" fontId="0" fillId="0" borderId="1" xfId="0" applyNumberFormat="1" applyBorder="1" applyAlignment="1">
      <alignment horizontal="center"/>
    </xf>
    <xf numFmtId="166" fontId="8" fillId="0" borderId="1" xfId="0" applyNumberFormat="1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 wrapText="1"/>
    </xf>
    <xf numFmtId="0" fontId="3" fillId="0" borderId="1" xfId="0" applyFont="1" applyFill="1" applyBorder="1"/>
    <xf numFmtId="0" fontId="0" fillId="0" borderId="1" xfId="0" applyBorder="1" applyAlignment="1">
      <alignment horizontal="center" vertical="center"/>
    </xf>
    <xf numFmtId="165" fontId="3" fillId="0" borderId="1" xfId="0" applyNumberFormat="1" applyFont="1" applyBorder="1" applyAlignment="1">
      <alignment horizontal="center" vertical="center"/>
    </xf>
    <xf numFmtId="166" fontId="0" fillId="2" borderId="0" xfId="0" applyNumberFormat="1" applyFill="1" applyBorder="1"/>
    <xf numFmtId="0" fontId="0" fillId="2" borderId="0" xfId="0" applyFill="1" applyBorder="1"/>
    <xf numFmtId="0" fontId="0" fillId="0" borderId="0" xfId="0" applyBorder="1" applyAlignment="1">
      <alignment horizontal="center" wrapText="1"/>
    </xf>
    <xf numFmtId="0" fontId="5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166" fontId="4" fillId="0" borderId="9" xfId="0" applyNumberFormat="1" applyFont="1" applyBorder="1" applyAlignment="1">
      <alignment horizontal="right"/>
    </xf>
  </cellXfs>
  <cellStyles count="2">
    <cellStyle name="Обычный" xfId="0" builtinId="0"/>
    <cellStyle name="Процентный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02"/>
  <sheetViews>
    <sheetView tabSelected="1" zoomScaleSheetLayoutView="118" workbookViewId="0">
      <selection activeCell="R4" sqref="R4"/>
    </sheetView>
  </sheetViews>
  <sheetFormatPr defaultRowHeight="13.2"/>
  <cols>
    <col min="1" max="1" width="42.44140625" customWidth="1"/>
    <col min="2" max="2" width="15.5546875" customWidth="1"/>
    <col min="3" max="3" width="13.33203125" style="46" customWidth="1"/>
    <col min="4" max="4" width="13.33203125" customWidth="1"/>
    <col min="5" max="5" width="13.33203125" hidden="1" customWidth="1"/>
    <col min="6" max="6" width="10.6640625" customWidth="1"/>
  </cols>
  <sheetData>
    <row r="1" spans="1:5" ht="36" customHeight="1">
      <c r="A1" s="65" t="s">
        <v>89</v>
      </c>
      <c r="B1" s="65"/>
      <c r="C1" s="65"/>
      <c r="D1" s="65"/>
      <c r="E1" s="65"/>
    </row>
    <row r="2" spans="1:5" ht="15.6">
      <c r="A2" s="24"/>
      <c r="B2" s="24"/>
      <c r="C2" s="67" t="s">
        <v>0</v>
      </c>
      <c r="D2" s="67"/>
      <c r="E2" s="25"/>
    </row>
    <row r="3" spans="1:5" ht="99.6" customHeight="1">
      <c r="A3" s="58" t="s">
        <v>69</v>
      </c>
      <c r="B3" s="58" t="s">
        <v>70</v>
      </c>
      <c r="C3" s="57" t="s">
        <v>90</v>
      </c>
      <c r="D3" s="58" t="s">
        <v>1</v>
      </c>
    </row>
    <row r="4" spans="1:5" ht="31.2">
      <c r="A4" s="2" t="s">
        <v>66</v>
      </c>
      <c r="B4" s="37">
        <f>B5+B16</f>
        <v>38533.300000000003</v>
      </c>
      <c r="C4" s="41">
        <f>C5+C16</f>
        <v>31150.9</v>
      </c>
      <c r="D4" s="38">
        <f t="shared" ref="D4:D34" si="0">C4/B4</f>
        <v>0.80841505918257717</v>
      </c>
    </row>
    <row r="5" spans="1:5" ht="15.6">
      <c r="A5" s="2" t="s">
        <v>2</v>
      </c>
      <c r="B5" s="23">
        <f>SUM(B6:B15)</f>
        <v>33431.5</v>
      </c>
      <c r="C5" s="42">
        <f>SUM(C6:C15)</f>
        <v>25422.6</v>
      </c>
      <c r="D5" s="38">
        <f t="shared" si="0"/>
        <v>0.76043850859219597</v>
      </c>
    </row>
    <row r="6" spans="1:5" ht="15.6">
      <c r="A6" s="3" t="s">
        <v>3</v>
      </c>
      <c r="B6" s="23">
        <v>17599</v>
      </c>
      <c r="C6" s="42">
        <v>13826.7</v>
      </c>
      <c r="D6" s="38">
        <f t="shared" si="0"/>
        <v>0.78565259389738062</v>
      </c>
    </row>
    <row r="7" spans="1:5" ht="15.6">
      <c r="A7" s="3" t="s">
        <v>34</v>
      </c>
      <c r="B7" s="37">
        <v>4064.5</v>
      </c>
      <c r="C7" s="42">
        <v>2906.1</v>
      </c>
      <c r="D7" s="38">
        <f t="shared" si="0"/>
        <v>0.71499569442735877</v>
      </c>
    </row>
    <row r="8" spans="1:5" ht="31.2">
      <c r="A8" s="3" t="s">
        <v>4</v>
      </c>
      <c r="B8" s="23">
        <v>0</v>
      </c>
      <c r="C8" s="42">
        <v>11.2</v>
      </c>
      <c r="D8" s="38">
        <v>0</v>
      </c>
    </row>
    <row r="9" spans="1:5" ht="31.2">
      <c r="A9" s="3" t="s">
        <v>82</v>
      </c>
      <c r="B9" s="23">
        <v>8860</v>
      </c>
      <c r="C9" s="42">
        <v>6638.8</v>
      </c>
      <c r="D9" s="38">
        <f t="shared" si="0"/>
        <v>0.74930022573363431</v>
      </c>
    </row>
    <row r="10" spans="1:5" ht="31.2">
      <c r="A10" s="3" t="s">
        <v>84</v>
      </c>
      <c r="B10" s="23">
        <v>420</v>
      </c>
      <c r="C10" s="42">
        <v>334.7</v>
      </c>
      <c r="D10" s="38">
        <f t="shared" si="0"/>
        <v>0.79690476190476189</v>
      </c>
    </row>
    <row r="11" spans="1:5" ht="15.6">
      <c r="A11" s="3" t="s">
        <v>5</v>
      </c>
      <c r="B11" s="37">
        <v>0</v>
      </c>
      <c r="C11" s="41">
        <v>30.1</v>
      </c>
      <c r="D11" s="38">
        <v>0</v>
      </c>
    </row>
    <row r="12" spans="1:5" ht="15.6">
      <c r="A12" s="3" t="s">
        <v>6</v>
      </c>
      <c r="B12" s="37">
        <v>191</v>
      </c>
      <c r="C12" s="41">
        <v>269.39999999999998</v>
      </c>
      <c r="D12" s="38">
        <f t="shared" si="0"/>
        <v>1.4104712041884815</v>
      </c>
    </row>
    <row r="13" spans="1:5" ht="15.6">
      <c r="A13" s="3" t="s">
        <v>71</v>
      </c>
      <c r="B13" s="37">
        <v>690</v>
      </c>
      <c r="C13" s="41">
        <v>222.6</v>
      </c>
      <c r="D13" s="38">
        <f t="shared" si="0"/>
        <v>0.32260869565217393</v>
      </c>
    </row>
    <row r="14" spans="1:5" ht="15.6">
      <c r="A14" s="3" t="s">
        <v>72</v>
      </c>
      <c r="B14" s="37">
        <v>1427</v>
      </c>
      <c r="C14" s="41">
        <v>895</v>
      </c>
      <c r="D14" s="38">
        <f t="shared" si="0"/>
        <v>0.62718990889978976</v>
      </c>
    </row>
    <row r="15" spans="1:5" ht="15.6">
      <c r="A15" s="3" t="s">
        <v>7</v>
      </c>
      <c r="B15" s="23">
        <v>180</v>
      </c>
      <c r="C15" s="42">
        <v>288</v>
      </c>
      <c r="D15" s="38">
        <f t="shared" si="0"/>
        <v>1.6</v>
      </c>
    </row>
    <row r="16" spans="1:5" ht="15.6">
      <c r="A16" s="4" t="s">
        <v>8</v>
      </c>
      <c r="B16" s="37">
        <f>SUM(B17:B25)</f>
        <v>5101.8</v>
      </c>
      <c r="C16" s="42">
        <f>SUM(C17:C25)</f>
        <v>5728.3000000000011</v>
      </c>
      <c r="D16" s="38">
        <f t="shared" si="0"/>
        <v>1.1227997961503784</v>
      </c>
    </row>
    <row r="17" spans="1:6" ht="31.2">
      <c r="A17" s="3" t="s">
        <v>56</v>
      </c>
      <c r="B17" s="23">
        <v>610.29999999999995</v>
      </c>
      <c r="C17" s="41">
        <v>572.4</v>
      </c>
      <c r="D17" s="38">
        <f t="shared" si="0"/>
        <v>0.93789939374078324</v>
      </c>
    </row>
    <row r="18" spans="1:6" ht="35.1" customHeight="1">
      <c r="A18" s="3" t="s">
        <v>88</v>
      </c>
      <c r="B18" s="23">
        <v>554</v>
      </c>
      <c r="C18" s="41">
        <v>411.8</v>
      </c>
      <c r="D18" s="38">
        <f t="shared" si="0"/>
        <v>0.74332129963898919</v>
      </c>
    </row>
    <row r="19" spans="1:6" ht="31.2">
      <c r="A19" s="3" t="s">
        <v>73</v>
      </c>
      <c r="B19" s="37">
        <v>636.5</v>
      </c>
      <c r="C19" s="41">
        <v>602.1</v>
      </c>
      <c r="D19" s="38">
        <f t="shared" si="0"/>
        <v>0.94595443833464266</v>
      </c>
    </row>
    <row r="20" spans="1:6" ht="31.2">
      <c r="A20" s="3" t="s">
        <v>57</v>
      </c>
      <c r="B20" s="23">
        <v>215</v>
      </c>
      <c r="C20" s="42">
        <v>363.2</v>
      </c>
      <c r="D20" s="38">
        <f t="shared" si="0"/>
        <v>1.6893023255813953</v>
      </c>
    </row>
    <row r="21" spans="1:6" ht="15.6">
      <c r="A21" s="3" t="s">
        <v>58</v>
      </c>
      <c r="B21" s="23">
        <v>2010.5</v>
      </c>
      <c r="C21" s="42">
        <v>1494.1</v>
      </c>
      <c r="D21" s="38">
        <f t="shared" si="0"/>
        <v>0.74314847052971889</v>
      </c>
    </row>
    <row r="22" spans="1:6" ht="15.6">
      <c r="A22" s="3" t="s">
        <v>59</v>
      </c>
      <c r="B22" s="37">
        <v>409.5</v>
      </c>
      <c r="C22" s="42">
        <v>281.3</v>
      </c>
      <c r="D22" s="38">
        <f t="shared" si="0"/>
        <v>0.68693528693528694</v>
      </c>
    </row>
    <row r="23" spans="1:6" ht="31.2">
      <c r="A23" s="3" t="s">
        <v>60</v>
      </c>
      <c r="B23" s="23">
        <v>182.4</v>
      </c>
      <c r="C23" s="42">
        <v>184.2</v>
      </c>
      <c r="D23" s="38">
        <f t="shared" si="0"/>
        <v>1.0098684210526314</v>
      </c>
    </row>
    <row r="24" spans="1:6" ht="15.6">
      <c r="A24" s="3" t="s">
        <v>61</v>
      </c>
      <c r="B24" s="23">
        <v>171.5</v>
      </c>
      <c r="C24" s="42">
        <v>1501.1</v>
      </c>
      <c r="D24" s="38">
        <f t="shared" si="0"/>
        <v>8.7527696793002914</v>
      </c>
    </row>
    <row r="25" spans="1:6" ht="15.6">
      <c r="A25" s="3" t="s">
        <v>62</v>
      </c>
      <c r="B25" s="23">
        <v>312.10000000000002</v>
      </c>
      <c r="C25" s="42">
        <v>318.10000000000002</v>
      </c>
      <c r="D25" s="38">
        <f t="shared" si="0"/>
        <v>1.019224607497597</v>
      </c>
    </row>
    <row r="26" spans="1:6" ht="31.2">
      <c r="A26" s="4" t="s">
        <v>78</v>
      </c>
      <c r="B26" s="37">
        <f>SUM(B27:B33)</f>
        <v>128695.5</v>
      </c>
      <c r="C26" s="41">
        <f>SUM(C27:C33)</f>
        <v>101977</v>
      </c>
      <c r="D26" s="38">
        <f t="shared" si="0"/>
        <v>0.79238978829873619</v>
      </c>
    </row>
    <row r="27" spans="1:6" ht="15.6">
      <c r="A27" s="3" t="s">
        <v>79</v>
      </c>
      <c r="B27" s="37">
        <v>37701</v>
      </c>
      <c r="C27" s="41">
        <v>28276.2</v>
      </c>
      <c r="D27" s="38">
        <f t="shared" si="0"/>
        <v>0.75001193602291716</v>
      </c>
      <c r="F27" s="26"/>
    </row>
    <row r="28" spans="1:6" ht="15.6">
      <c r="A28" s="34" t="s">
        <v>63</v>
      </c>
      <c r="B28" s="37">
        <v>75742</v>
      </c>
      <c r="C28" s="41">
        <v>63568.1</v>
      </c>
      <c r="D28" s="38">
        <f t="shared" si="0"/>
        <v>0.83927147421509862</v>
      </c>
    </row>
    <row r="29" spans="1:6" ht="15.6">
      <c r="A29" s="3" t="s">
        <v>64</v>
      </c>
      <c r="B29" s="37">
        <v>12372.5</v>
      </c>
      <c r="C29" s="41">
        <v>8043.4</v>
      </c>
      <c r="D29" s="38">
        <f t="shared" si="0"/>
        <v>0.65010305112143862</v>
      </c>
    </row>
    <row r="30" spans="1:6" ht="15.6">
      <c r="A30" s="3" t="s">
        <v>9</v>
      </c>
      <c r="B30" s="37">
        <v>2963.5</v>
      </c>
      <c r="C30" s="41">
        <v>2192.6</v>
      </c>
      <c r="D30" s="38">
        <f t="shared" si="0"/>
        <v>0.73986839885270794</v>
      </c>
    </row>
    <row r="31" spans="1:6" ht="31.2">
      <c r="A31" s="3" t="s">
        <v>83</v>
      </c>
      <c r="B31" s="37">
        <v>0</v>
      </c>
      <c r="C31" s="41">
        <v>0</v>
      </c>
      <c r="D31" s="38">
        <v>0</v>
      </c>
    </row>
    <row r="32" spans="1:6" ht="15.6">
      <c r="A32" s="3" t="s">
        <v>10</v>
      </c>
      <c r="B32" s="37">
        <v>45</v>
      </c>
      <c r="C32" s="41">
        <v>25.2</v>
      </c>
      <c r="D32" s="38">
        <f t="shared" si="0"/>
        <v>0.55999999999999994</v>
      </c>
    </row>
    <row r="33" spans="1:7" ht="15.6">
      <c r="A33" s="28" t="s">
        <v>42</v>
      </c>
      <c r="B33" s="37">
        <v>-128.5</v>
      </c>
      <c r="C33" s="41">
        <v>-128.5</v>
      </c>
      <c r="D33" s="38">
        <f t="shared" si="0"/>
        <v>1</v>
      </c>
    </row>
    <row r="34" spans="1:7" ht="15.6">
      <c r="A34" s="5" t="s">
        <v>11</v>
      </c>
      <c r="B34" s="39">
        <f>B5+B16+B26</f>
        <v>167228.79999999999</v>
      </c>
      <c r="C34" s="43">
        <f>C5+C16+C26</f>
        <v>133127.9</v>
      </c>
      <c r="D34" s="38">
        <f t="shared" si="0"/>
        <v>0.796082373371094</v>
      </c>
    </row>
    <row r="35" spans="1:7" ht="15.6">
      <c r="B35" s="35"/>
      <c r="C35" s="44"/>
    </row>
    <row r="36" spans="1:7" ht="15.75" customHeight="1">
      <c r="B36" s="33"/>
      <c r="C36" s="45"/>
    </row>
    <row r="37" spans="1:7" ht="18" customHeight="1">
      <c r="A37" s="64"/>
      <c r="B37" s="64"/>
      <c r="C37" s="64"/>
      <c r="D37" s="64"/>
      <c r="E37" s="64"/>
      <c r="F37" s="11"/>
      <c r="G37" s="10"/>
    </row>
    <row r="38" spans="1:7">
      <c r="A38" s="66" t="s">
        <v>77</v>
      </c>
      <c r="B38" s="66"/>
      <c r="C38" s="66"/>
      <c r="D38" s="66"/>
    </row>
    <row r="39" spans="1:7">
      <c r="A39" s="12" t="s">
        <v>91</v>
      </c>
      <c r="B39" s="12"/>
    </row>
    <row r="40" spans="1:7">
      <c r="A40" t="s">
        <v>85</v>
      </c>
    </row>
    <row r="41" spans="1:7" ht="26.4">
      <c r="A41" s="13"/>
      <c r="B41" s="13" t="s">
        <v>13</v>
      </c>
      <c r="C41" s="47" t="s">
        <v>65</v>
      </c>
      <c r="D41" s="19" t="s">
        <v>14</v>
      </c>
      <c r="E41" s="1"/>
      <c r="F41" s="1"/>
    </row>
    <row r="42" spans="1:7">
      <c r="A42" s="14" t="s">
        <v>15</v>
      </c>
      <c r="B42" s="14" t="s">
        <v>16</v>
      </c>
      <c r="C42" s="48" t="s">
        <v>17</v>
      </c>
      <c r="D42" s="20" t="s">
        <v>18</v>
      </c>
      <c r="E42" s="1"/>
      <c r="F42" s="1"/>
    </row>
    <row r="43" spans="1:7" hidden="1">
      <c r="A43" s="15"/>
      <c r="B43" s="15"/>
      <c r="C43" s="49"/>
      <c r="D43" s="21"/>
      <c r="E43" s="1"/>
      <c r="F43" s="1"/>
    </row>
    <row r="44" spans="1:7">
      <c r="A44" s="18" t="s">
        <v>51</v>
      </c>
      <c r="B44" s="51">
        <f>B45+B46+B47+B48+B49+B50+B51+B52</f>
        <v>60531.100000000006</v>
      </c>
      <c r="C44" s="51">
        <f>C45+C46+C47+C48+C49+C50+C51+C52</f>
        <v>38993.4</v>
      </c>
      <c r="D44" s="52">
        <f>C44/B44</f>
        <v>0.6441878637592906</v>
      </c>
      <c r="E44" s="16"/>
      <c r="F44" s="16"/>
    </row>
    <row r="45" spans="1:7">
      <c r="A45" s="40" t="s">
        <v>74</v>
      </c>
      <c r="B45" s="53">
        <v>1781.1</v>
      </c>
      <c r="C45" s="53">
        <v>1319</v>
      </c>
      <c r="D45" s="52">
        <f t="shared" ref="D45:D91" si="1">C45/B45</f>
        <v>0.74055359047779468</v>
      </c>
      <c r="E45" s="16"/>
      <c r="F45" s="17"/>
      <c r="G45" t="s">
        <v>12</v>
      </c>
    </row>
    <row r="46" spans="1:7" ht="18" customHeight="1">
      <c r="A46" s="31" t="s">
        <v>44</v>
      </c>
      <c r="B46" s="53">
        <v>16</v>
      </c>
      <c r="C46" s="53">
        <v>7.7</v>
      </c>
      <c r="D46" s="52">
        <f t="shared" si="1"/>
        <v>0.48125000000000001</v>
      </c>
      <c r="E46" s="16"/>
      <c r="F46" s="17"/>
    </row>
    <row r="47" spans="1:7">
      <c r="A47" s="30" t="s">
        <v>19</v>
      </c>
      <c r="B47" s="53">
        <v>44521.8</v>
      </c>
      <c r="C47" s="53">
        <v>29650.9</v>
      </c>
      <c r="D47" s="52">
        <f t="shared" si="1"/>
        <v>0.66598610119087731</v>
      </c>
      <c r="E47" s="16"/>
      <c r="F47" s="17"/>
    </row>
    <row r="48" spans="1:7" ht="14.25" customHeight="1">
      <c r="A48" s="30" t="s">
        <v>38</v>
      </c>
      <c r="B48" s="53">
        <v>1.4</v>
      </c>
      <c r="C48" s="53">
        <v>1.4</v>
      </c>
      <c r="D48" s="52">
        <f t="shared" si="1"/>
        <v>1</v>
      </c>
      <c r="E48" s="16"/>
      <c r="F48" s="17"/>
    </row>
    <row r="49" spans="1:7" ht="12" customHeight="1">
      <c r="A49" s="30" t="s">
        <v>39</v>
      </c>
      <c r="B49" s="53">
        <v>1052.8</v>
      </c>
      <c r="C49" s="53">
        <v>623.6</v>
      </c>
      <c r="D49" s="52">
        <f t="shared" si="1"/>
        <v>0.59232522796352594</v>
      </c>
      <c r="E49" s="16"/>
      <c r="F49" s="17"/>
    </row>
    <row r="50" spans="1:7" ht="24.75" customHeight="1">
      <c r="A50" s="31" t="s">
        <v>35</v>
      </c>
      <c r="B50" s="53">
        <v>418.8</v>
      </c>
      <c r="C50" s="53">
        <v>418.8</v>
      </c>
      <c r="D50" s="52">
        <f t="shared" si="1"/>
        <v>1</v>
      </c>
      <c r="E50" s="16"/>
      <c r="F50" s="17"/>
    </row>
    <row r="51" spans="1:7" ht="14.25" customHeight="1">
      <c r="A51" s="30" t="s">
        <v>33</v>
      </c>
      <c r="B51" s="53">
        <v>136.1</v>
      </c>
      <c r="C51" s="53">
        <v>0</v>
      </c>
      <c r="D51" s="52">
        <v>0</v>
      </c>
      <c r="E51" s="16"/>
      <c r="F51" s="17"/>
    </row>
    <row r="52" spans="1:7" ht="24" customHeight="1">
      <c r="A52" s="31" t="s">
        <v>40</v>
      </c>
      <c r="B52" s="53">
        <v>12603.1</v>
      </c>
      <c r="C52" s="53">
        <v>6972</v>
      </c>
      <c r="D52" s="52">
        <f t="shared" si="1"/>
        <v>0.5531972292531202</v>
      </c>
      <c r="E52" s="16"/>
      <c r="F52" s="17"/>
    </row>
    <row r="53" spans="1:7" ht="9" hidden="1" customHeight="1">
      <c r="A53" s="30"/>
      <c r="B53" s="53"/>
      <c r="C53" s="53"/>
      <c r="D53" s="52" t="e">
        <f t="shared" si="1"/>
        <v>#DIV/0!</v>
      </c>
      <c r="E53" s="16"/>
      <c r="F53" s="17"/>
    </row>
    <row r="54" spans="1:7" ht="30" customHeight="1">
      <c r="A54" s="29" t="s">
        <v>50</v>
      </c>
      <c r="B54" s="54">
        <v>156.19999999999999</v>
      </c>
      <c r="C54" s="54">
        <v>102.5</v>
      </c>
      <c r="D54" s="52">
        <f t="shared" si="1"/>
        <v>0.65620998719590273</v>
      </c>
      <c r="E54" s="16"/>
      <c r="F54" s="17"/>
    </row>
    <row r="55" spans="1:7" ht="8.25" hidden="1" customHeight="1">
      <c r="A55" s="30"/>
      <c r="B55" s="54"/>
      <c r="C55" s="53"/>
      <c r="D55" s="52" t="e">
        <f t="shared" si="1"/>
        <v>#DIV/0!</v>
      </c>
      <c r="E55" s="16"/>
      <c r="F55" s="17"/>
      <c r="G55" t="s">
        <v>12</v>
      </c>
    </row>
    <row r="56" spans="1:7">
      <c r="A56" s="32" t="s">
        <v>49</v>
      </c>
      <c r="B56" s="54">
        <f>B57+B58+B59</f>
        <v>14536.3</v>
      </c>
      <c r="C56" s="54">
        <f>C57+C58+C59</f>
        <v>10406.9</v>
      </c>
      <c r="D56" s="52">
        <f t="shared" si="1"/>
        <v>0.71592496027187114</v>
      </c>
      <c r="E56" s="16"/>
      <c r="F56" s="17"/>
    </row>
    <row r="57" spans="1:7">
      <c r="A57" s="30" t="s">
        <v>20</v>
      </c>
      <c r="B57" s="53">
        <v>0</v>
      </c>
      <c r="C57" s="53">
        <v>0</v>
      </c>
      <c r="D57" s="52">
        <v>0</v>
      </c>
      <c r="E57" s="16"/>
      <c r="F57" s="7"/>
    </row>
    <row r="58" spans="1:7">
      <c r="A58" s="30" t="s">
        <v>21</v>
      </c>
      <c r="B58" s="53">
        <v>13847.8</v>
      </c>
      <c r="C58" s="53">
        <v>9924</v>
      </c>
      <c r="D58" s="52">
        <f t="shared" si="1"/>
        <v>0.71664813183321541</v>
      </c>
      <c r="E58" s="16"/>
      <c r="F58" s="7"/>
    </row>
    <row r="59" spans="1:7" ht="24.75" customHeight="1">
      <c r="A59" s="31" t="s">
        <v>37</v>
      </c>
      <c r="B59" s="53">
        <v>688.5</v>
      </c>
      <c r="C59" s="55">
        <v>482.9</v>
      </c>
      <c r="D59" s="52">
        <f t="shared" si="1"/>
        <v>0.70137981118373272</v>
      </c>
      <c r="E59" s="16"/>
      <c r="F59" s="7"/>
    </row>
    <row r="60" spans="1:7" ht="8.25" hidden="1" customHeight="1">
      <c r="A60" s="30"/>
      <c r="B60" s="53"/>
      <c r="C60" s="55"/>
      <c r="D60" s="52" t="e">
        <f t="shared" si="1"/>
        <v>#DIV/0!</v>
      </c>
      <c r="E60" s="16"/>
      <c r="F60" s="7"/>
    </row>
    <row r="61" spans="1:7" ht="13.5" customHeight="1">
      <c r="A61" s="32" t="s">
        <v>48</v>
      </c>
      <c r="B61" s="54">
        <f>B62+B63+B64+B65</f>
        <v>33461.5</v>
      </c>
      <c r="C61" s="54">
        <f>C62+C63+C64+C65</f>
        <v>29396.5</v>
      </c>
      <c r="D61" s="52">
        <f t="shared" si="1"/>
        <v>0.87851710174379516</v>
      </c>
      <c r="E61" s="16"/>
      <c r="F61" s="7"/>
    </row>
    <row r="62" spans="1:7" ht="13.5" customHeight="1">
      <c r="A62" s="30" t="s">
        <v>22</v>
      </c>
      <c r="B62" s="53">
        <v>17</v>
      </c>
      <c r="C62" s="53">
        <v>0</v>
      </c>
      <c r="D62" s="52">
        <f t="shared" si="1"/>
        <v>0</v>
      </c>
      <c r="E62" s="16"/>
      <c r="F62" s="7"/>
    </row>
    <row r="63" spans="1:7">
      <c r="A63" s="30" t="s">
        <v>23</v>
      </c>
      <c r="B63" s="53">
        <v>5817.9</v>
      </c>
      <c r="C63" s="53">
        <v>5440.2</v>
      </c>
      <c r="D63" s="52">
        <f t="shared" si="1"/>
        <v>0.93507966792141495</v>
      </c>
      <c r="E63" s="16"/>
      <c r="F63" s="7"/>
    </row>
    <row r="64" spans="1:7">
      <c r="A64" s="30" t="s">
        <v>24</v>
      </c>
      <c r="B64" s="53">
        <v>27192.6</v>
      </c>
      <c r="C64" s="53">
        <v>23738.7</v>
      </c>
      <c r="D64" s="52">
        <f t="shared" si="1"/>
        <v>0.87298382648220474</v>
      </c>
      <c r="E64" s="16"/>
      <c r="F64" s="6"/>
    </row>
    <row r="65" spans="1:6" ht="30" customHeight="1">
      <c r="A65" s="31" t="s">
        <v>25</v>
      </c>
      <c r="B65" s="53">
        <v>434</v>
      </c>
      <c r="C65" s="53">
        <v>217.6</v>
      </c>
      <c r="D65" s="52">
        <f t="shared" si="1"/>
        <v>0.5013824884792627</v>
      </c>
      <c r="E65" s="16"/>
      <c r="F65" s="7"/>
    </row>
    <row r="66" spans="1:6" s="12" customFormat="1" ht="21.75" customHeight="1">
      <c r="A66" s="29" t="s">
        <v>68</v>
      </c>
      <c r="B66" s="54">
        <f>B68+B69+B67</f>
        <v>25511.3</v>
      </c>
      <c r="C66" s="54">
        <f>C68+C69+C67</f>
        <v>22316.1</v>
      </c>
      <c r="D66" s="52">
        <f t="shared" si="1"/>
        <v>0.87475354058789634</v>
      </c>
      <c r="E66" s="16"/>
      <c r="F66" s="16"/>
    </row>
    <row r="67" spans="1:6" s="12" customFormat="1" ht="21.75" customHeight="1">
      <c r="A67" s="36" t="s">
        <v>80</v>
      </c>
      <c r="B67" s="54">
        <v>0</v>
      </c>
      <c r="C67" s="54">
        <v>0</v>
      </c>
      <c r="D67" s="52">
        <v>0</v>
      </c>
      <c r="E67" s="16"/>
      <c r="F67" s="16"/>
    </row>
    <row r="68" spans="1:6" s="12" customFormat="1" ht="20.25" customHeight="1">
      <c r="A68" s="36" t="s">
        <v>75</v>
      </c>
      <c r="B68" s="53">
        <v>15958.8</v>
      </c>
      <c r="C68" s="53">
        <v>14192.3</v>
      </c>
      <c r="D68" s="52">
        <f t="shared" si="1"/>
        <v>0.88930871995388128</v>
      </c>
      <c r="E68" s="16"/>
      <c r="F68" s="16"/>
    </row>
    <row r="69" spans="1:6">
      <c r="A69" s="36" t="s">
        <v>67</v>
      </c>
      <c r="B69" s="56">
        <v>9552.5</v>
      </c>
      <c r="C69" s="53">
        <v>8123.8</v>
      </c>
      <c r="D69" s="52">
        <f t="shared" si="1"/>
        <v>0.85043705836168548</v>
      </c>
      <c r="E69" s="16"/>
      <c r="F69" s="7"/>
    </row>
    <row r="70" spans="1:6">
      <c r="A70" s="32" t="s">
        <v>55</v>
      </c>
      <c r="B70" s="54">
        <v>2812.1</v>
      </c>
      <c r="C70" s="54">
        <v>1659.7</v>
      </c>
      <c r="D70" s="52">
        <f t="shared" si="1"/>
        <v>0.59019949503929447</v>
      </c>
      <c r="E70" s="16"/>
      <c r="F70" s="8"/>
    </row>
    <row r="71" spans="1:6" ht="9" hidden="1" customHeight="1">
      <c r="A71" s="30"/>
      <c r="B71" s="54"/>
      <c r="C71" s="54"/>
      <c r="D71" s="52" t="e">
        <f t="shared" si="1"/>
        <v>#DIV/0!</v>
      </c>
      <c r="E71" s="16"/>
      <c r="F71" s="9"/>
    </row>
    <row r="72" spans="1:6">
      <c r="A72" s="32" t="s">
        <v>54</v>
      </c>
      <c r="B72" s="54">
        <f>B73+B74+B77+B78+B79+B75+B76</f>
        <v>20534.7</v>
      </c>
      <c r="C72" s="54">
        <f>C73+C74+C77+C78+C79+C75+C76</f>
        <v>14788.400000000001</v>
      </c>
      <c r="D72" s="52">
        <f t="shared" si="1"/>
        <v>0.72016635256419625</v>
      </c>
      <c r="E72" s="16"/>
      <c r="F72" s="8"/>
    </row>
    <row r="73" spans="1:6" ht="13.5" customHeight="1">
      <c r="A73" s="31" t="s">
        <v>26</v>
      </c>
      <c r="B73" s="53">
        <v>17527.8</v>
      </c>
      <c r="C73" s="53">
        <v>12979.2</v>
      </c>
      <c r="D73" s="52">
        <f t="shared" si="1"/>
        <v>0.74049224660253998</v>
      </c>
      <c r="E73" s="16"/>
      <c r="F73" s="6"/>
    </row>
    <row r="74" spans="1:6">
      <c r="A74" s="30" t="s">
        <v>27</v>
      </c>
      <c r="B74" s="53">
        <v>0</v>
      </c>
      <c r="C74" s="53">
        <v>0</v>
      </c>
      <c r="D74" s="52">
        <v>0</v>
      </c>
      <c r="E74" s="16"/>
      <c r="F74" s="8"/>
    </row>
    <row r="75" spans="1:6" ht="26.4">
      <c r="A75" s="31" t="s">
        <v>43</v>
      </c>
      <c r="B75" s="53">
        <v>2847.4</v>
      </c>
      <c r="C75" s="53">
        <v>1713</v>
      </c>
      <c r="D75" s="52">
        <f t="shared" si="1"/>
        <v>0.60160146098194844</v>
      </c>
      <c r="E75" s="16"/>
      <c r="F75" s="8"/>
    </row>
    <row r="76" spans="1:6" ht="39.6">
      <c r="A76" s="36" t="s">
        <v>76</v>
      </c>
      <c r="B76" s="53">
        <v>109.5</v>
      </c>
      <c r="C76" s="53">
        <v>58.2</v>
      </c>
      <c r="D76" s="52">
        <f t="shared" si="1"/>
        <v>0.53150684931506853</v>
      </c>
      <c r="E76" s="16"/>
      <c r="F76" s="8"/>
    </row>
    <row r="77" spans="1:6">
      <c r="A77" s="40" t="s">
        <v>28</v>
      </c>
      <c r="B77" s="53">
        <v>50</v>
      </c>
      <c r="C77" s="53">
        <v>38</v>
      </c>
      <c r="D77" s="52">
        <f t="shared" si="1"/>
        <v>0.76</v>
      </c>
      <c r="E77" s="16"/>
      <c r="F77" s="6"/>
    </row>
    <row r="78" spans="1:6" ht="24" customHeight="1">
      <c r="A78" s="31" t="s">
        <v>36</v>
      </c>
      <c r="B78" s="53">
        <v>0</v>
      </c>
      <c r="C78" s="53">
        <v>0</v>
      </c>
      <c r="D78" s="52">
        <v>0</v>
      </c>
      <c r="E78" s="16"/>
      <c r="F78" s="7"/>
    </row>
    <row r="79" spans="1:6" ht="9" hidden="1" customHeight="1">
      <c r="A79" s="30"/>
      <c r="B79" s="53"/>
      <c r="C79" s="53"/>
      <c r="D79" s="52" t="e">
        <f t="shared" si="1"/>
        <v>#DIV/0!</v>
      </c>
      <c r="E79" s="16"/>
      <c r="F79" s="7"/>
    </row>
    <row r="80" spans="1:6">
      <c r="A80" s="32" t="s">
        <v>53</v>
      </c>
      <c r="B80" s="54">
        <v>22248.400000000001</v>
      </c>
      <c r="C80" s="54">
        <v>14512</v>
      </c>
      <c r="D80" s="52">
        <f t="shared" si="1"/>
        <v>0.65227162402689631</v>
      </c>
      <c r="E80" s="16"/>
      <c r="F80" s="7"/>
    </row>
    <row r="81" spans="1:6" ht="13.5" customHeight="1">
      <c r="A81" s="32" t="s">
        <v>81</v>
      </c>
      <c r="B81" s="54">
        <v>0</v>
      </c>
      <c r="C81" s="54">
        <v>0</v>
      </c>
      <c r="D81" s="52">
        <v>0</v>
      </c>
      <c r="E81" s="16"/>
      <c r="F81" s="7"/>
    </row>
    <row r="82" spans="1:6">
      <c r="A82" s="32" t="s">
        <v>45</v>
      </c>
      <c r="B82" s="54">
        <f>SUM(B83:B86)</f>
        <v>8197.8000000000011</v>
      </c>
      <c r="C82" s="54">
        <f>SUM(C83:C86)</f>
        <v>5020.0999999999995</v>
      </c>
      <c r="D82" s="52">
        <f t="shared" si="1"/>
        <v>0.6123716118958743</v>
      </c>
      <c r="E82" s="16"/>
      <c r="F82" s="8"/>
    </row>
    <row r="83" spans="1:6">
      <c r="A83" s="30" t="s">
        <v>29</v>
      </c>
      <c r="B83" s="53">
        <v>4083.3</v>
      </c>
      <c r="C83" s="53">
        <v>2930.5</v>
      </c>
      <c r="D83" s="52">
        <f t="shared" si="1"/>
        <v>0.71767932799451417</v>
      </c>
      <c r="E83" s="16"/>
      <c r="F83" s="8"/>
    </row>
    <row r="84" spans="1:6">
      <c r="A84" s="30" t="s">
        <v>30</v>
      </c>
      <c r="B84" s="56">
        <v>1567</v>
      </c>
      <c r="C84" s="53">
        <v>695.7</v>
      </c>
      <c r="D84" s="52">
        <f t="shared" si="1"/>
        <v>0.44396936821952782</v>
      </c>
      <c r="E84" s="16"/>
      <c r="F84" s="6"/>
    </row>
    <row r="85" spans="1:6">
      <c r="A85" s="30" t="s">
        <v>31</v>
      </c>
      <c r="B85" s="53">
        <v>2420.3000000000002</v>
      </c>
      <c r="C85" s="53">
        <v>1318.7</v>
      </c>
      <c r="D85" s="52">
        <f t="shared" si="1"/>
        <v>0.54484981200677596</v>
      </c>
      <c r="E85" s="16"/>
      <c r="F85" s="8"/>
    </row>
    <row r="86" spans="1:6" ht="26.25" customHeight="1">
      <c r="A86" s="31" t="s">
        <v>41</v>
      </c>
      <c r="B86" s="53">
        <v>127.2</v>
      </c>
      <c r="C86" s="53">
        <v>75.2</v>
      </c>
      <c r="D86" s="52">
        <f t="shared" si="1"/>
        <v>0.5911949685534591</v>
      </c>
      <c r="E86" s="16"/>
      <c r="F86" s="9"/>
    </row>
    <row r="87" spans="1:6" ht="12.75" hidden="1" customHeight="1">
      <c r="A87" s="30"/>
      <c r="B87" s="53"/>
      <c r="C87" s="53"/>
      <c r="D87" s="52" t="e">
        <f t="shared" si="1"/>
        <v>#DIV/0!</v>
      </c>
      <c r="E87" s="16"/>
      <c r="F87" s="7"/>
    </row>
    <row r="88" spans="1:6">
      <c r="A88" s="32" t="s">
        <v>52</v>
      </c>
      <c r="B88" s="54">
        <v>118.7</v>
      </c>
      <c r="C88" s="54">
        <v>67.099999999999994</v>
      </c>
      <c r="D88" s="52">
        <f t="shared" si="1"/>
        <v>0.56529064869418699</v>
      </c>
      <c r="E88" s="16"/>
      <c r="F88" s="7"/>
    </row>
    <row r="89" spans="1:6" ht="28.5" customHeight="1">
      <c r="A89" s="29" t="s">
        <v>46</v>
      </c>
      <c r="B89" s="54">
        <v>0</v>
      </c>
      <c r="C89" s="53">
        <v>0</v>
      </c>
      <c r="D89" s="52">
        <v>0</v>
      </c>
      <c r="E89" s="16"/>
      <c r="F89" s="7"/>
    </row>
    <row r="90" spans="1:6">
      <c r="A90" s="32" t="s">
        <v>47</v>
      </c>
      <c r="B90" s="54">
        <v>0</v>
      </c>
      <c r="C90" s="54">
        <v>0</v>
      </c>
      <c r="D90" s="52">
        <v>0</v>
      </c>
      <c r="E90" s="16"/>
      <c r="F90" s="7"/>
    </row>
    <row r="91" spans="1:6">
      <c r="A91" s="22" t="s">
        <v>32</v>
      </c>
      <c r="B91" s="54">
        <f>B44+B54+B56+B61+B70+B72+B80+B82+B88+B89+B90+B66+B81</f>
        <v>188108.1</v>
      </c>
      <c r="C91" s="54">
        <f>C44+C54+C56+C61+C70+C72+C80+C82+C88+C89+C90+C66+C81</f>
        <v>137262.70000000001</v>
      </c>
      <c r="D91" s="52">
        <f t="shared" si="1"/>
        <v>0.72970116651010775</v>
      </c>
      <c r="E91" s="16"/>
      <c r="F91" s="7"/>
    </row>
    <row r="92" spans="1:6">
      <c r="A92" s="59" t="s">
        <v>86</v>
      </c>
      <c r="B92" s="61">
        <f>B34-B91</f>
        <v>-20879.300000000017</v>
      </c>
      <c r="C92" s="61">
        <f>C34-C91</f>
        <v>-4134.8000000000175</v>
      </c>
      <c r="D92" s="60" t="s">
        <v>87</v>
      </c>
      <c r="E92" s="16"/>
      <c r="F92" s="8"/>
    </row>
    <row r="93" spans="1:6">
      <c r="A93" s="27"/>
      <c r="B93" s="50"/>
      <c r="C93" s="62"/>
      <c r="D93" s="63"/>
      <c r="E93" s="16"/>
    </row>
    <row r="94" spans="1:6">
      <c r="A94" s="1"/>
      <c r="B94" s="1"/>
      <c r="C94" s="45"/>
      <c r="D94" s="1"/>
      <c r="E94" s="1"/>
    </row>
    <row r="95" spans="1:6">
      <c r="A95" s="1"/>
      <c r="B95" s="1"/>
      <c r="C95" s="45"/>
      <c r="D95" s="1"/>
      <c r="E95" s="1"/>
      <c r="F95" s="6"/>
    </row>
    <row r="96" spans="1:6">
      <c r="A96" s="1"/>
      <c r="B96" s="1"/>
      <c r="C96" s="45"/>
      <c r="D96" s="1"/>
      <c r="E96" s="1"/>
      <c r="F96" s="1"/>
    </row>
    <row r="97" spans="1:6">
      <c r="A97" s="1"/>
      <c r="B97" s="1"/>
      <c r="C97" s="45"/>
      <c r="D97" s="1"/>
      <c r="E97" s="1"/>
      <c r="F97" s="1"/>
    </row>
    <row r="98" spans="1:6">
      <c r="A98" s="1"/>
      <c r="B98" s="1"/>
      <c r="C98" s="45"/>
      <c r="D98" s="1"/>
      <c r="E98" s="1"/>
      <c r="F98" s="1"/>
    </row>
    <row r="99" spans="1:6">
      <c r="A99" s="1"/>
      <c r="B99" s="1"/>
      <c r="C99" s="45"/>
      <c r="D99" s="1"/>
      <c r="E99" s="1"/>
      <c r="F99" s="1"/>
    </row>
    <row r="100" spans="1:6">
      <c r="B100" s="1"/>
      <c r="C100" s="45"/>
      <c r="D100" s="1"/>
      <c r="E100" s="1"/>
      <c r="F100" s="1"/>
    </row>
    <row r="101" spans="1:6">
      <c r="E101" s="1"/>
      <c r="F101" s="1"/>
    </row>
    <row r="102" spans="1:6">
      <c r="F102" s="1"/>
    </row>
  </sheetData>
  <mergeCells count="4">
    <mergeCell ref="A37:E37"/>
    <mergeCell ref="A1:E1"/>
    <mergeCell ref="A38:D38"/>
    <mergeCell ref="C2:D2"/>
  </mergeCells>
  <phoneticPr fontId="0" type="noConversion"/>
  <pageMargins left="0.74803149606299213" right="0.74803149606299213" top="0.39370078740157483" bottom="0.39370078740157483" header="0.51181102362204722" footer="0.51181102362204722"/>
  <pageSetup paperSize="9" scale="93" orientation="portrait" r:id="rId1"/>
  <headerFooter alignWithMargins="0"/>
  <rowBreaks count="1" manualBreakCount="1">
    <brk id="35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Богородский финансовый отдел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Галина</dc:creator>
  <cp:lastModifiedBy>Нач. бюджета</cp:lastModifiedBy>
  <cp:lastPrinted>2024-10-16T12:35:14Z</cp:lastPrinted>
  <dcterms:created xsi:type="dcterms:W3CDTF">2006-10-17T05:37:57Z</dcterms:created>
  <dcterms:modified xsi:type="dcterms:W3CDTF">2024-10-21T08:02:14Z</dcterms:modified>
</cp:coreProperties>
</file>